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U:\GHT Marchés\DSE Pièces Marchés\PRESTATIONS\CONCESSSION BOUTIQUE CAFETERIA\"/>
    </mc:Choice>
  </mc:AlternateContent>
  <xr:revisionPtr revIDLastSave="0" documentId="13_ncr:1_{AAF630D2-5ABB-4E15-84D1-A5A4CE9BB819}" xr6:coauthVersionLast="36" xr6:coauthVersionMax="36" xr10:uidLastSave="{00000000-0000-0000-0000-000000000000}"/>
  <bookViews>
    <workbookView xWindow="0" yWindow="0" windowWidth="19200" windowHeight="7670" tabRatio="878" activeTab="2" xr2:uid="{00000000-000D-0000-FFFF-FFFF00000000}"/>
  </bookViews>
  <sheets>
    <sheet name="CHUSE" sheetId="14" r:id="rId1"/>
    <sheet name="ROANNE" sheetId="15" r:id="rId2"/>
    <sheet name="GIER" sheetId="16" r:id="rId3"/>
  </sheets>
  <calcPr calcId="191029"/>
</workbook>
</file>

<file path=xl/calcChain.xml><?xml version="1.0" encoding="utf-8"?>
<calcChain xmlns="http://schemas.openxmlformats.org/spreadsheetml/2006/main">
  <c r="J20" i="15" l="1"/>
  <c r="J18" i="15"/>
  <c r="J16" i="15"/>
  <c r="J15" i="15"/>
  <c r="J14" i="15"/>
  <c r="G20" i="15"/>
  <c r="G18" i="15"/>
  <c r="G16" i="15"/>
  <c r="G15" i="15"/>
  <c r="G14" i="15"/>
  <c r="D20" i="15"/>
  <c r="D18" i="15"/>
  <c r="D16" i="15"/>
  <c r="D15" i="15"/>
  <c r="D14" i="15"/>
  <c r="J21" i="15" l="1"/>
  <c r="G21" i="15"/>
  <c r="D17" i="16" l="1"/>
  <c r="D21" i="15" l="1"/>
  <c r="B9" i="14" l="1"/>
  <c r="B8" i="14"/>
  <c r="D18" i="14"/>
  <c r="D30" i="14"/>
  <c r="D38" i="14"/>
  <c r="D40" i="14" l="1"/>
  <c r="B7" i="14" l="1"/>
  <c r="E8" i="14"/>
  <c r="E9" i="14"/>
  <c r="G16" i="14"/>
  <c r="E7" i="14" l="1"/>
  <c r="H8" i="14"/>
  <c r="H9" i="14"/>
  <c r="H7" i="14" l="1"/>
  <c r="G38" i="14"/>
  <c r="G30" i="14"/>
  <c r="G18" i="14"/>
  <c r="G40" i="14" l="1"/>
  <c r="J38" i="14" l="1"/>
  <c r="J30" i="14"/>
  <c r="J18" i="14"/>
  <c r="J40" i="14" l="1"/>
</calcChain>
</file>

<file path=xl/sharedStrings.xml><?xml version="1.0" encoding="utf-8"?>
<sst xmlns="http://schemas.openxmlformats.org/spreadsheetml/2006/main" count="234" uniqueCount="86">
  <si>
    <t>CATEGORIE</t>
  </si>
  <si>
    <t>CONTRAT</t>
  </si>
  <si>
    <t>DATE D'ENTREE</t>
  </si>
  <si>
    <t>JOURS FERIES</t>
  </si>
  <si>
    <t>Gérant</t>
  </si>
  <si>
    <t>Vendeur</t>
  </si>
  <si>
    <t>MAJORATIONS</t>
  </si>
  <si>
    <t>PANIER REPAS</t>
  </si>
  <si>
    <t>PRIME DE SALISSURE</t>
  </si>
  <si>
    <t xml:space="preserve">DIMANCHE </t>
  </si>
  <si>
    <t>CONCESSION DE SERVICES RELATIVE A L’EXPLOITATION D’UNE CAFETERIA – RESTAURATION RAPIDE – BOUTIQUE – POINTS PRESSE</t>
  </si>
  <si>
    <t>ANNEXE 3 - Eléments financiers du site actuel</t>
  </si>
  <si>
    <t>CHIFFRE D'AFFAIRE ANNUEL 
REALISE EN € TTC</t>
  </si>
  <si>
    <t>MASSE SALARIALE</t>
  </si>
  <si>
    <t>RELAIS ENTREE CDG</t>
  </si>
  <si>
    <t>FLUIDES</t>
  </si>
  <si>
    <t>CONSOMMATION</t>
  </si>
  <si>
    <t>PRIX UNITAIRE TTC</t>
  </si>
  <si>
    <t>MONTANT A FACTURER TTC</t>
  </si>
  <si>
    <t>Eau froide en m3</t>
  </si>
  <si>
    <t>Eau chaude en m3</t>
  </si>
  <si>
    <t>Chauffage en MW/h</t>
  </si>
  <si>
    <t>Electricité Mw/h</t>
  </si>
  <si>
    <t>TOTAL RELAIS H HALL CDG</t>
  </si>
  <si>
    <t>RELAIS ENTREE AB</t>
  </si>
  <si>
    <t>Compteur ECS</t>
  </si>
  <si>
    <t>ECS</t>
  </si>
  <si>
    <t>ECS plonge</t>
  </si>
  <si>
    <t>TOTAL RELAIS H HALL AB</t>
  </si>
  <si>
    <t>BOUTIQUE HALL CDG</t>
  </si>
  <si>
    <t>TOTAL BOUTIQUE</t>
  </si>
  <si>
    <t>TOTAL GENERAL</t>
  </si>
  <si>
    <t>Boutiques et restauration</t>
  </si>
  <si>
    <t>190 m²</t>
  </si>
  <si>
    <t>227m²</t>
  </si>
  <si>
    <t>190m²</t>
  </si>
  <si>
    <t>Timbres, carte, téléphoniques…</t>
  </si>
  <si>
    <t>370 k€ (charges patronales comprises)</t>
  </si>
  <si>
    <t>Autres (primes responsabilité…)</t>
  </si>
  <si>
    <t>Age</t>
  </si>
  <si>
    <t>CDI FJ</t>
  </si>
  <si>
    <t>n. c.</t>
  </si>
  <si>
    <t>Prime Potenielle de Risque Commercial</t>
  </si>
  <si>
    <t>CDI 35H</t>
  </si>
  <si>
    <t>4,22€ par jour</t>
  </si>
  <si>
    <t>0,16€ par heuretravaillée</t>
  </si>
  <si>
    <t>Prime de management 150€/mois + Prime annuelle CCN</t>
  </si>
  <si>
    <t>19/11/2019</t>
  </si>
  <si>
    <t>Prime annuelle CCN</t>
  </si>
  <si>
    <t>CDI 30H</t>
  </si>
  <si>
    <t>24/06/2019</t>
  </si>
  <si>
    <t>24/04/2017</t>
  </si>
  <si>
    <t>22/08/2017</t>
  </si>
  <si>
    <t>CDI 20H</t>
  </si>
  <si>
    <t>26/10/2024</t>
  </si>
  <si>
    <t>Convention Collective Nationale de la Restauration rapide (5610 C)</t>
  </si>
  <si>
    <t>Reprise obligatoire de l’ensemble du personnel affecté au site dans le cadre de l’article L 1224-1 du Code du Travail</t>
  </si>
  <si>
    <t>Food Truck</t>
  </si>
  <si>
    <t>316 744</t>
  </si>
  <si>
    <t>Gérante</t>
  </si>
  <si>
    <t>NC</t>
  </si>
  <si>
    <t xml:space="preserve">66 ans </t>
  </si>
  <si>
    <t>Actuellement en arret de travail : Prime de risque commerciale</t>
  </si>
  <si>
    <t>CDI 34,5H</t>
  </si>
  <si>
    <t>38 ans</t>
  </si>
  <si>
    <t xml:space="preserve">Prime de gestion = 100€ + Prime de remplacement = 800€ / mois </t>
  </si>
  <si>
    <t>48 ans</t>
  </si>
  <si>
    <t>37 ans</t>
  </si>
  <si>
    <t>126K€ (charges patronales comprises)</t>
  </si>
  <si>
    <t>POINT DE VENTE GIER</t>
  </si>
  <si>
    <t>TOTAL POINT DE VENTE</t>
  </si>
  <si>
    <t>Coût puissance souscrite</t>
  </si>
  <si>
    <t>Climatisation en MW/h</t>
  </si>
  <si>
    <t xml:space="preserve">POINT DE VENTE </t>
  </si>
  <si>
    <t>TOTAL POINT DE VENTE CH ROANNE</t>
  </si>
  <si>
    <t>Absence d'activité jusqu’à présent</t>
  </si>
  <si>
    <t>Distribution automatique</t>
  </si>
  <si>
    <t>Restauration</t>
  </si>
  <si>
    <t>Boutiques…</t>
  </si>
  <si>
    <t>A determiner en fonctionnement</t>
  </si>
  <si>
    <t>FLUIDES 2024</t>
  </si>
  <si>
    <t>à fiabiliser</t>
  </si>
  <si>
    <t>Eau en m3</t>
  </si>
  <si>
    <t>6000€ sur un périmetre limité</t>
  </si>
  <si>
    <t>65000€ montant estimatif</t>
  </si>
  <si>
    <t>70000€ chiffre consolidé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</si>
</sst>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b/>
      <sz val="22"/>
      <name val="Verdana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</font>
    <font>
      <b/>
      <sz val="12"/>
      <color rgb="FF000000"/>
      <name val="Calibri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8" fillId="0" borderId="0"/>
    <xf numFmtId="0" fontId="2" fillId="0" borderId="0"/>
    <xf numFmtId="0" fontId="17" fillId="0" borderId="0"/>
    <xf numFmtId="0" fontId="1" fillId="0" borderId="0"/>
    <xf numFmtId="0" fontId="8" fillId="0" borderId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1" xfId="0" applyFont="1" applyFill="1" applyBorder="1"/>
    <xf numFmtId="0" fontId="16" fillId="0" borderId="0" xfId="0" applyFont="1"/>
    <xf numFmtId="4" fontId="15" fillId="0" borderId="1" xfId="0" applyNumberFormat="1" applyFont="1" applyFill="1" applyBorder="1" applyAlignment="1"/>
    <xf numFmtId="0" fontId="13" fillId="0" borderId="1" xfId="0" applyFont="1" applyFill="1" applyBorder="1" applyAlignment="1"/>
    <xf numFmtId="0" fontId="11" fillId="4" borderId="0" xfId="0" applyFont="1" applyFill="1" applyBorder="1" applyAlignment="1">
      <alignment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/>
    </xf>
    <xf numFmtId="0" fontId="13" fillId="0" borderId="10" xfId="0" applyFont="1" applyFill="1" applyBorder="1"/>
    <xf numFmtId="4" fontId="15" fillId="0" borderId="11" xfId="0" applyNumberFormat="1" applyFont="1" applyFill="1" applyBorder="1" applyAlignment="1"/>
    <xf numFmtId="4" fontId="15" fillId="0" borderId="10" xfId="0" applyNumberFormat="1" applyFont="1" applyFill="1" applyBorder="1" applyAlignment="1"/>
    <xf numFmtId="4" fontId="15" fillId="0" borderId="11" xfId="0" applyNumberFormat="1" applyFont="1" applyFill="1" applyBorder="1"/>
    <xf numFmtId="0" fontId="10" fillId="4" borderId="9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3" fillId="0" borderId="12" xfId="0" applyFont="1" applyBorder="1"/>
    <xf numFmtId="0" fontId="13" fillId="0" borderId="0" xfId="0" applyFont="1" applyBorder="1"/>
    <xf numFmtId="0" fontId="11" fillId="4" borderId="13" xfId="0" applyFont="1" applyFill="1" applyBorder="1" applyAlignment="1">
      <alignment vertical="center"/>
    </xf>
    <xf numFmtId="0" fontId="10" fillId="4" borderId="14" xfId="0" applyFont="1" applyFill="1" applyBorder="1" applyAlignment="1">
      <alignment horizontal="center" vertical="center"/>
    </xf>
    <xf numFmtId="0" fontId="15" fillId="0" borderId="15" xfId="0" applyFont="1" applyBorder="1"/>
    <xf numFmtId="0" fontId="15" fillId="0" borderId="16" xfId="0" applyFont="1" applyBorder="1"/>
    <xf numFmtId="0" fontId="13" fillId="0" borderId="17" xfId="0" applyFont="1" applyFill="1" applyBorder="1"/>
    <xf numFmtId="0" fontId="13" fillId="0" borderId="5" xfId="0" applyFont="1" applyFill="1" applyBorder="1"/>
    <xf numFmtId="4" fontId="15" fillId="0" borderId="18" xfId="0" applyNumberFormat="1" applyFont="1" applyFill="1" applyBorder="1"/>
    <xf numFmtId="0" fontId="10" fillId="4" borderId="6" xfId="0" applyFont="1" applyFill="1" applyBorder="1"/>
    <xf numFmtId="0" fontId="10" fillId="4" borderId="19" xfId="0" applyFont="1" applyFill="1" applyBorder="1"/>
    <xf numFmtId="0" fontId="10" fillId="4" borderId="20" xfId="0" applyFont="1" applyFill="1" applyBorder="1"/>
    <xf numFmtId="4" fontId="10" fillId="4" borderId="21" xfId="0" applyNumberFormat="1" applyFont="1" applyFill="1" applyBorder="1"/>
    <xf numFmtId="4" fontId="15" fillId="0" borderId="17" xfId="0" applyNumberFormat="1" applyFont="1" applyFill="1" applyBorder="1" applyAlignment="1"/>
    <xf numFmtId="165" fontId="10" fillId="4" borderId="21" xfId="0" applyNumberFormat="1" applyFont="1" applyFill="1" applyBorder="1"/>
    <xf numFmtId="0" fontId="13" fillId="0" borderId="22" xfId="0" applyFont="1" applyFill="1" applyBorder="1"/>
    <xf numFmtId="0" fontId="13" fillId="0" borderId="23" xfId="0" applyFont="1" applyFill="1" applyBorder="1"/>
    <xf numFmtId="4" fontId="15" fillId="0" borderId="24" xfId="0" applyNumberFormat="1" applyFont="1" applyFill="1" applyBorder="1"/>
    <xf numFmtId="0" fontId="10" fillId="4" borderId="25" xfId="0" applyFont="1" applyFill="1" applyBorder="1" applyAlignment="1">
      <alignment horizontal="center" vertical="center"/>
    </xf>
    <xf numFmtId="0" fontId="15" fillId="0" borderId="26" xfId="0" applyFont="1" applyBorder="1"/>
    <xf numFmtId="0" fontId="15" fillId="0" borderId="27" xfId="0" applyFont="1" applyBorder="1"/>
    <xf numFmtId="0" fontId="10" fillId="4" borderId="19" xfId="0" applyFont="1" applyFill="1" applyBorder="1" applyAlignment="1"/>
    <xf numFmtId="0" fontId="10" fillId="4" borderId="20" xfId="0" applyFont="1" applyFill="1" applyBorder="1" applyAlignment="1"/>
    <xf numFmtId="0" fontId="10" fillId="4" borderId="21" xfId="0" applyFont="1" applyFill="1" applyBorder="1" applyAlignment="1"/>
    <xf numFmtId="0" fontId="15" fillId="0" borderId="15" xfId="0" applyFont="1" applyFill="1" applyBorder="1"/>
    <xf numFmtId="0" fontId="15" fillId="0" borderId="26" xfId="0" applyFont="1" applyFill="1" applyBorder="1"/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14" fontId="3" fillId="0" borderId="1" xfId="3" applyNumberFormat="1" applyFont="1" applyBorder="1" applyAlignment="1">
      <alignment horizontal="center" vertical="center"/>
    </xf>
    <xf numFmtId="9" fontId="3" fillId="0" borderId="1" xfId="3" applyNumberFormat="1" applyFont="1" applyBorder="1" applyAlignment="1">
      <alignment horizontal="center" vertical="center" wrapText="1"/>
    </xf>
    <xf numFmtId="0" fontId="5" fillId="5" borderId="1" xfId="3" applyFont="1" applyFill="1" applyBorder="1" applyAlignment="1">
      <alignment horizontal="center" vertical="center" wrapText="1"/>
    </xf>
    <xf numFmtId="2" fontId="6" fillId="6" borderId="1" xfId="3" applyNumberFormat="1" applyFont="1" applyFill="1" applyBorder="1" applyAlignment="1">
      <alignment horizontal="center" vertical="center"/>
    </xf>
    <xf numFmtId="0" fontId="18" fillId="0" borderId="0" xfId="2" applyFont="1"/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2" fontId="6" fillId="6" borderId="1" xfId="5" applyNumberFormat="1" applyFont="1" applyFill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center" vertical="center" wrapText="1"/>
    </xf>
    <xf numFmtId="2" fontId="6" fillId="0" borderId="1" xfId="5" applyNumberFormat="1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9" fontId="3" fillId="0" borderId="1" xfId="5" applyNumberFormat="1" applyFont="1" applyBorder="1" applyAlignment="1">
      <alignment horizontal="center" vertical="center" wrapText="1"/>
    </xf>
    <xf numFmtId="0" fontId="5" fillId="5" borderId="5" xfId="3" applyFont="1" applyFill="1" applyBorder="1" applyAlignment="1">
      <alignment horizontal="center" vertical="center" wrapText="1"/>
    </xf>
    <xf numFmtId="0" fontId="15" fillId="3" borderId="15" xfId="0" applyFont="1" applyFill="1" applyBorder="1"/>
    <xf numFmtId="0" fontId="13" fillId="3" borderId="10" xfId="0" applyFont="1" applyFill="1" applyBorder="1"/>
    <xf numFmtId="0" fontId="13" fillId="3" borderId="1" xfId="0" applyFont="1" applyFill="1" applyBorder="1" applyAlignment="1"/>
    <xf numFmtId="4" fontId="15" fillId="3" borderId="11" xfId="0" applyNumberFormat="1" applyFont="1" applyFill="1" applyBorder="1" applyAlignment="1"/>
    <xf numFmtId="4" fontId="15" fillId="3" borderId="1" xfId="0" applyNumberFormat="1" applyFont="1" applyFill="1" applyBorder="1" applyAlignment="1"/>
    <xf numFmtId="0" fontId="15" fillId="3" borderId="16" xfId="0" applyFont="1" applyFill="1" applyBorder="1"/>
    <xf numFmtId="0" fontId="13" fillId="3" borderId="17" xfId="0" applyFont="1" applyFill="1" applyBorder="1"/>
    <xf numFmtId="0" fontId="13" fillId="3" borderId="5" xfId="0" applyFont="1" applyFill="1" applyBorder="1"/>
    <xf numFmtId="4" fontId="15" fillId="3" borderId="18" xfId="0" applyNumberFormat="1" applyFont="1" applyFill="1" applyBorder="1"/>
    <xf numFmtId="0" fontId="20" fillId="3" borderId="14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vertical="center" wrapText="1"/>
    </xf>
    <xf numFmtId="0" fontId="20" fillId="3" borderId="9" xfId="0" applyFont="1" applyFill="1" applyBorder="1" applyAlignment="1">
      <alignment vertical="center"/>
    </xf>
    <xf numFmtId="0" fontId="20" fillId="3" borderId="6" xfId="0" applyFont="1" applyFill="1" applyBorder="1"/>
    <xf numFmtId="0" fontId="20" fillId="3" borderId="19" xfId="0" applyFont="1" applyFill="1" applyBorder="1"/>
    <xf numFmtId="0" fontId="20" fillId="3" borderId="20" xfId="0" applyFont="1" applyFill="1" applyBorder="1"/>
    <xf numFmtId="4" fontId="20" fillId="3" borderId="21" xfId="0" applyNumberFormat="1" applyFont="1" applyFill="1" applyBorder="1"/>
    <xf numFmtId="0" fontId="15" fillId="0" borderId="1" xfId="0" applyFont="1" applyFill="1" applyBorder="1"/>
    <xf numFmtId="0" fontId="15" fillId="0" borderId="1" xfId="0" applyFont="1" applyFill="1" applyBorder="1" applyAlignment="1">
      <alignment horizontal="center"/>
    </xf>
    <xf numFmtId="0" fontId="20" fillId="0" borderId="1" xfId="0" applyFont="1" applyFill="1" applyBorder="1"/>
    <xf numFmtId="2" fontId="15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0" fontId="21" fillId="0" borderId="30" xfId="0" applyFont="1" applyBorder="1" applyAlignment="1">
      <alignment horizontal="right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/>
    </xf>
    <xf numFmtId="0" fontId="20" fillId="2" borderId="1" xfId="0" applyFont="1" applyFill="1" applyBorder="1"/>
    <xf numFmtId="0" fontId="20" fillId="0" borderId="31" xfId="0" applyFont="1" applyFill="1" applyBorder="1" applyAlignment="1">
      <alignment horizontal="center" vertical="center"/>
    </xf>
    <xf numFmtId="4" fontId="13" fillId="3" borderId="10" xfId="0" applyNumberFormat="1" applyFont="1" applyFill="1" applyBorder="1" applyAlignment="1"/>
    <xf numFmtId="0" fontId="19" fillId="3" borderId="0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8" xfId="0" applyNumberFormat="1" applyFont="1" applyFill="1" applyBorder="1" applyAlignment="1">
      <alignment horizontal="center" vertical="center"/>
    </xf>
    <xf numFmtId="164" fontId="3" fillId="3" borderId="29" xfId="0" applyNumberFormat="1" applyFont="1" applyFill="1" applyBorder="1" applyAlignment="1">
      <alignment horizontal="center" vertical="center"/>
    </xf>
    <xf numFmtId="164" fontId="4" fillId="0" borderId="1" xfId="3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 vertical="center"/>
    </xf>
    <xf numFmtId="164" fontId="9" fillId="3" borderId="28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 shrinkToFit="1"/>
    </xf>
    <xf numFmtId="0" fontId="19" fillId="0" borderId="1" xfId="0" applyFont="1" applyFill="1" applyBorder="1" applyAlignment="1">
      <alignment horizontal="center" vertical="center"/>
    </xf>
    <xf numFmtId="0" fontId="19" fillId="3" borderId="32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3" xfId="3" xr:uid="{00000000-0005-0000-0000-000002000000}"/>
    <cellStyle name="Normal 3 2" xfId="5" xr:uid="{00000000-0005-0000-0000-000003000000}"/>
    <cellStyle name="Normal 4" xfId="2" xr:uid="{00000000-0005-0000-0000-000004000000}"/>
    <cellStyle name="Normal 5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1557619</xdr:colOff>
      <xdr:row>0</xdr:row>
      <xdr:rowOff>0</xdr:rowOff>
    </xdr:from>
    <xdr:to>
      <xdr:col>5</xdr:col>
      <xdr:colOff>219264</xdr:colOff>
      <xdr:row>1</xdr:row>
      <xdr:rowOff>485626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74F439E-2235-45F1-BCEE-A6F9F3306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6237" y="0"/>
          <a:ext cx="1642409" cy="653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1759323</xdr:colOff>
      <xdr:row>0</xdr:row>
      <xdr:rowOff>44824</xdr:rowOff>
    </xdr:from>
    <xdr:to>
      <xdr:col>4</xdr:col>
      <xdr:colOff>1125704</xdr:colOff>
      <xdr:row>2</xdr:row>
      <xdr:rowOff>28446</xdr:rowOff>
    </xdr:to>
    <xdr:pic>
      <xdr:nvPicPr>
        <xdr:cNvPr id="3" name="Image 2" descr="https://intranet.ch.lan/Ressources/P_23/DES/Logo_quadri2023110911292441.png">
          <a:extLst>
            <a:ext uri="{FF2B5EF4-FFF2-40B4-BE49-F238E27FC236}">
              <a16:creationId xmlns:a16="http://schemas.microsoft.com/office/drawing/2014/main" id="{82570761-CC44-4C54-A126-486F265A6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64" y="44824"/>
          <a:ext cx="1170528" cy="655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1512795</xdr:colOff>
      <xdr:row>0</xdr:row>
      <xdr:rowOff>0</xdr:rowOff>
    </xdr:from>
    <xdr:to>
      <xdr:col>3</xdr:col>
      <xdr:colOff>380999</xdr:colOff>
      <xdr:row>1</xdr:row>
      <xdr:rowOff>459441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1801D42-838B-4835-82B0-31BEDE74B3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4883" y="0"/>
          <a:ext cx="672351" cy="62752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2:J61"/>
  <sheetViews>
    <sheetView zoomScale="85" zoomScaleNormal="85" workbookViewId="0">
      <selection activeCell="C16" sqref="C16"/>
    </sheetView>
  </sheetViews>
  <sheetFormatPr baseColWidth="10" defaultColWidth="11.36328125" defaultRowHeight="13.5" x14ac:dyDescent="0.3"/>
  <cols>
    <col min="1" max="1" width="30.6328125" style="1" customWidth="1"/>
    <col min="2" max="4" width="25.7265625" style="1" customWidth="1"/>
    <col min="5" max="5" width="16.90625" style="1" customWidth="1"/>
    <col min="6" max="6" width="19.90625" style="1" customWidth="1"/>
    <col min="7" max="7" width="28.08984375" style="1" customWidth="1"/>
    <col min="8" max="8" width="16.7265625" style="2" customWidth="1"/>
    <col min="9" max="9" width="17.90625" style="1" customWidth="1"/>
    <col min="10" max="10" width="26.08984375" style="1" customWidth="1"/>
    <col min="11" max="11" width="20.90625" style="1" customWidth="1"/>
    <col min="12" max="16384" width="11.36328125" style="1"/>
  </cols>
  <sheetData>
    <row r="2" spans="1:10" ht="40" customHeight="1" x14ac:dyDescent="0.3">
      <c r="H2" s="1"/>
    </row>
    <row r="3" spans="1:10" ht="27" x14ac:dyDescent="0.5">
      <c r="A3" s="105" t="s">
        <v>11</v>
      </c>
      <c r="B3" s="105"/>
      <c r="C3" s="105"/>
      <c r="D3" s="105"/>
      <c r="E3" s="105"/>
      <c r="F3" s="105"/>
      <c r="G3" s="105"/>
      <c r="H3" s="105"/>
      <c r="I3" s="105"/>
      <c r="J3" s="105"/>
    </row>
    <row r="4" spans="1:10" ht="30" customHeight="1" x14ac:dyDescent="0.3">
      <c r="A4" s="106" t="s">
        <v>10</v>
      </c>
      <c r="B4" s="106"/>
      <c r="C4" s="106"/>
      <c r="D4" s="106"/>
      <c r="E4" s="106"/>
      <c r="F4" s="106"/>
      <c r="G4" s="106"/>
      <c r="H4" s="106"/>
      <c r="I4" s="106"/>
      <c r="J4" s="106"/>
    </row>
    <row r="6" spans="1:10" ht="15" x14ac:dyDescent="0.3">
      <c r="B6" s="110">
        <v>2022</v>
      </c>
      <c r="C6" s="110"/>
      <c r="D6" s="110"/>
      <c r="E6" s="107">
        <v>2023</v>
      </c>
      <c r="F6" s="108"/>
      <c r="G6" s="109"/>
      <c r="H6" s="110">
        <v>2024</v>
      </c>
      <c r="I6" s="110"/>
      <c r="J6" s="110"/>
    </row>
    <row r="7" spans="1:10" ht="60" customHeight="1" x14ac:dyDescent="0.3">
      <c r="A7" s="5" t="s">
        <v>12</v>
      </c>
      <c r="B7" s="114">
        <f>B8+B9</f>
        <v>1060910.8500000001</v>
      </c>
      <c r="C7" s="114"/>
      <c r="D7" s="114"/>
      <c r="E7" s="111">
        <f>E8+E9</f>
        <v>1274910.47</v>
      </c>
      <c r="F7" s="112"/>
      <c r="G7" s="113"/>
      <c r="H7" s="114">
        <f>H8+H9</f>
        <v>1329248.67</v>
      </c>
      <c r="I7" s="114"/>
      <c r="J7" s="114"/>
    </row>
    <row r="8" spans="1:10" ht="20.149999999999999" customHeight="1" x14ac:dyDescent="0.3">
      <c r="A8" s="6" t="s">
        <v>32</v>
      </c>
      <c r="B8" s="95">
        <f>546622.53+511693.15</f>
        <v>1058315.6800000002</v>
      </c>
      <c r="C8" s="95"/>
      <c r="D8" s="95"/>
      <c r="E8" s="101">
        <f>642696.76+629507.28</f>
        <v>1272204.04</v>
      </c>
      <c r="F8" s="102"/>
      <c r="G8" s="103"/>
      <c r="H8" s="95">
        <f>672942.32+653945.34</f>
        <v>1326887.6599999999</v>
      </c>
      <c r="I8" s="95"/>
      <c r="J8" s="95"/>
    </row>
    <row r="9" spans="1:10" ht="20.149999999999999" customHeight="1" x14ac:dyDescent="0.3">
      <c r="A9" s="6" t="s">
        <v>36</v>
      </c>
      <c r="B9" s="95">
        <f>1524.74+1070.43</f>
        <v>2595.17</v>
      </c>
      <c r="C9" s="95"/>
      <c r="D9" s="95"/>
      <c r="E9" s="101">
        <f>1496.29+1210.14</f>
        <v>2706.4300000000003</v>
      </c>
      <c r="F9" s="102"/>
      <c r="G9" s="103"/>
      <c r="H9" s="95">
        <f>1123.44+1237.57</f>
        <v>2361.0100000000002</v>
      </c>
      <c r="I9" s="95"/>
      <c r="J9" s="95"/>
    </row>
    <row r="10" spans="1:10" ht="20.149999999999999" customHeight="1" x14ac:dyDescent="0.3">
      <c r="A10" s="3"/>
      <c r="B10" s="3"/>
      <c r="C10" s="3"/>
      <c r="D10" s="3"/>
      <c r="E10" s="4"/>
      <c r="F10" s="4"/>
      <c r="G10" s="4"/>
    </row>
    <row r="11" spans="1:10" s="7" customFormat="1" ht="18.75" customHeight="1" x14ac:dyDescent="0.45">
      <c r="A11" s="96" t="s">
        <v>14</v>
      </c>
      <c r="B11" s="96"/>
      <c r="C11" s="96"/>
      <c r="D11" s="96"/>
      <c r="E11" s="96"/>
      <c r="F11" s="96"/>
      <c r="G11" s="96"/>
      <c r="H11" s="96"/>
      <c r="I11" s="96"/>
      <c r="J11" s="96"/>
    </row>
    <row r="12" spans="1:10" s="8" customFormat="1" ht="12.75" customHeight="1" thickBot="1" x14ac:dyDescent="0.35">
      <c r="A12" s="26"/>
      <c r="B12" s="14"/>
      <c r="C12" s="14"/>
      <c r="D12" s="14"/>
      <c r="E12" s="14"/>
      <c r="F12" s="14"/>
      <c r="G12" s="14"/>
      <c r="H12" s="14"/>
      <c r="I12" s="14"/>
      <c r="J12" s="14"/>
    </row>
    <row r="13" spans="1:10" s="9" customFormat="1" ht="14.5" x14ac:dyDescent="0.3">
      <c r="A13" s="27" t="s">
        <v>15</v>
      </c>
      <c r="B13" s="42" t="s">
        <v>16</v>
      </c>
      <c r="C13" s="42" t="s">
        <v>17</v>
      </c>
      <c r="D13" s="42" t="s">
        <v>18</v>
      </c>
      <c r="E13" s="15" t="s">
        <v>16</v>
      </c>
      <c r="F13" s="16" t="s">
        <v>17</v>
      </c>
      <c r="G13" s="17" t="s">
        <v>18</v>
      </c>
      <c r="H13" s="15" t="s">
        <v>16</v>
      </c>
      <c r="I13" s="16" t="s">
        <v>17</v>
      </c>
      <c r="J13" s="17" t="s">
        <v>18</v>
      </c>
    </row>
    <row r="14" spans="1:10" s="8" customFormat="1" ht="14.5" x14ac:dyDescent="0.35">
      <c r="A14" s="28" t="s">
        <v>19</v>
      </c>
      <c r="B14" s="43">
        <v>19.809999999999945</v>
      </c>
      <c r="C14" s="43">
        <v>3.34</v>
      </c>
      <c r="D14" s="43">
        <v>66.165399999999821</v>
      </c>
      <c r="E14" s="18">
        <v>21.010000000000218</v>
      </c>
      <c r="F14" s="13">
        <v>3.34</v>
      </c>
      <c r="G14" s="19">
        <v>70.173400000000726</v>
      </c>
      <c r="H14" s="18">
        <v>21.710000000000036</v>
      </c>
      <c r="I14" s="13">
        <v>3.33</v>
      </c>
      <c r="J14" s="19">
        <v>72.294300000000121</v>
      </c>
    </row>
    <row r="15" spans="1:10" s="8" customFormat="1" ht="14.5" x14ac:dyDescent="0.35">
      <c r="A15" s="28" t="s">
        <v>20</v>
      </c>
      <c r="B15" s="43">
        <v>16.42999999999995</v>
      </c>
      <c r="C15" s="43">
        <v>4.41</v>
      </c>
      <c r="D15" s="43">
        <v>72.456299999999786</v>
      </c>
      <c r="E15" s="18">
        <v>21.860000000000014</v>
      </c>
      <c r="F15" s="13">
        <v>4.41</v>
      </c>
      <c r="G15" s="19">
        <v>96.402600000000064</v>
      </c>
      <c r="H15" s="18">
        <v>25.480000000000018</v>
      </c>
      <c r="I15" s="13">
        <v>4.87</v>
      </c>
      <c r="J15" s="19">
        <v>124.08760000000009</v>
      </c>
    </row>
    <row r="16" spans="1:10" s="8" customFormat="1" ht="14.5" x14ac:dyDescent="0.35">
      <c r="A16" s="28" t="s">
        <v>21</v>
      </c>
      <c r="B16" s="43" t="s">
        <v>35</v>
      </c>
      <c r="C16" s="43">
        <v>27.69</v>
      </c>
      <c r="D16" s="43">
        <v>5261.1</v>
      </c>
      <c r="E16" s="20" t="s">
        <v>33</v>
      </c>
      <c r="F16" s="12">
        <v>31.09</v>
      </c>
      <c r="G16" s="19">
        <f>190*F16</f>
        <v>5907.1</v>
      </c>
      <c r="H16" s="20" t="s">
        <v>35</v>
      </c>
      <c r="I16" s="12">
        <v>27.36</v>
      </c>
      <c r="J16" s="19">
        <v>5198.3999999999996</v>
      </c>
    </row>
    <row r="17" spans="1:10" s="8" customFormat="1" ht="15" thickBot="1" x14ac:dyDescent="0.4">
      <c r="A17" s="29" t="s">
        <v>22</v>
      </c>
      <c r="B17" s="44">
        <v>30</v>
      </c>
      <c r="C17" s="44">
        <v>99.99</v>
      </c>
      <c r="D17" s="44">
        <v>2999.7</v>
      </c>
      <c r="E17" s="30">
        <v>34</v>
      </c>
      <c r="F17" s="31">
        <v>0.37</v>
      </c>
      <c r="G17" s="32">
        <v>12.58</v>
      </c>
      <c r="H17" s="30">
        <v>33</v>
      </c>
      <c r="I17" s="31">
        <v>240</v>
      </c>
      <c r="J17" s="32">
        <v>7920</v>
      </c>
    </row>
    <row r="18" spans="1:10" s="11" customFormat="1" ht="16" thickBot="1" x14ac:dyDescent="0.4">
      <c r="A18" s="33" t="s">
        <v>23</v>
      </c>
      <c r="B18" s="34"/>
      <c r="C18" s="35"/>
      <c r="D18" s="36">
        <f>SUM(D14:D17)</f>
        <v>8399.421699999999</v>
      </c>
      <c r="E18" s="34"/>
      <c r="F18" s="35"/>
      <c r="G18" s="36">
        <f>SUM(G14:G17)</f>
        <v>6086.2560000000012</v>
      </c>
      <c r="H18" s="34"/>
      <c r="I18" s="35"/>
      <c r="J18" s="36">
        <f>SUM(J14:J17)</f>
        <v>13314.7819</v>
      </c>
    </row>
    <row r="19" spans="1:10" s="8" customFormat="1" ht="13" x14ac:dyDescent="0.3"/>
    <row r="20" spans="1:10" s="8" customFormat="1" ht="13" x14ac:dyDescent="0.3"/>
    <row r="21" spans="1:10" s="8" customFormat="1" ht="12.75" customHeight="1" x14ac:dyDescent="0.3">
      <c r="A21" s="97" t="s">
        <v>24</v>
      </c>
      <c r="B21" s="98"/>
      <c r="C21" s="98"/>
      <c r="D21" s="98"/>
      <c r="E21" s="98"/>
      <c r="F21" s="98"/>
      <c r="G21" s="98"/>
      <c r="H21" s="98"/>
      <c r="I21" s="98"/>
      <c r="J21" s="98"/>
    </row>
    <row r="22" spans="1:10" s="8" customFormat="1" ht="12.75" customHeight="1" thickBot="1" x14ac:dyDescent="0.35">
      <c r="A22" s="26"/>
      <c r="B22" s="14"/>
      <c r="C22" s="14"/>
      <c r="D22" s="14"/>
      <c r="E22" s="14"/>
      <c r="F22" s="14"/>
      <c r="G22" s="14"/>
      <c r="H22" s="14"/>
      <c r="I22" s="14"/>
      <c r="J22" s="14"/>
    </row>
    <row r="23" spans="1:10" s="8" customFormat="1" ht="14.5" x14ac:dyDescent="0.3">
      <c r="A23" s="27" t="s">
        <v>15</v>
      </c>
      <c r="B23" s="42" t="s">
        <v>16</v>
      </c>
      <c r="C23" s="42" t="s">
        <v>17</v>
      </c>
      <c r="D23" s="42" t="s">
        <v>18</v>
      </c>
      <c r="E23" s="15" t="s">
        <v>16</v>
      </c>
      <c r="F23" s="16" t="s">
        <v>17</v>
      </c>
      <c r="G23" s="22" t="s">
        <v>18</v>
      </c>
      <c r="H23" s="15" t="s">
        <v>16</v>
      </c>
      <c r="I23" s="16" t="s">
        <v>17</v>
      </c>
      <c r="J23" s="22" t="s">
        <v>18</v>
      </c>
    </row>
    <row r="24" spans="1:10" s="8" customFormat="1" ht="14.5" x14ac:dyDescent="0.35">
      <c r="A24" s="29" t="s">
        <v>19</v>
      </c>
      <c r="B24" s="44">
        <v>185.47000000000003</v>
      </c>
      <c r="C24" s="44">
        <v>3.34</v>
      </c>
      <c r="D24" s="44">
        <v>619.46980000000008</v>
      </c>
      <c r="E24" s="18">
        <v>79.539999999999964</v>
      </c>
      <c r="F24" s="10">
        <v>3.01</v>
      </c>
      <c r="G24" s="21">
        <v>239.41539999999986</v>
      </c>
      <c r="H24" s="18">
        <v>74.460000000000036</v>
      </c>
      <c r="I24" s="10">
        <v>3.33</v>
      </c>
      <c r="J24" s="21">
        <v>247.95180000000013</v>
      </c>
    </row>
    <row r="25" spans="1:10" s="8" customFormat="1" ht="14.5" x14ac:dyDescent="0.35">
      <c r="A25" s="48" t="s">
        <v>25</v>
      </c>
      <c r="B25" s="49">
        <v>0.68000000000006366</v>
      </c>
      <c r="C25" s="49">
        <v>4.41</v>
      </c>
      <c r="D25" s="49">
        <v>2.9988000000002808</v>
      </c>
      <c r="E25" s="18">
        <v>39.289999999999964</v>
      </c>
      <c r="F25" s="10">
        <v>4.41</v>
      </c>
      <c r="G25" s="21">
        <v>173.26889999999983</v>
      </c>
      <c r="H25" s="18">
        <v>33.200000000000045</v>
      </c>
      <c r="I25" s="10">
        <v>4.87</v>
      </c>
      <c r="J25" s="21">
        <v>161.68400000000022</v>
      </c>
    </row>
    <row r="26" spans="1:10" s="8" customFormat="1" ht="14.5" x14ac:dyDescent="0.35">
      <c r="A26" s="48" t="s">
        <v>26</v>
      </c>
      <c r="B26" s="49">
        <v>2.3000000000000043</v>
      </c>
      <c r="C26" s="49">
        <v>4.41</v>
      </c>
      <c r="D26" s="49">
        <v>10.143000000000018</v>
      </c>
      <c r="E26" s="18">
        <v>2.009999999999998</v>
      </c>
      <c r="F26" s="10">
        <v>4.41</v>
      </c>
      <c r="G26" s="21">
        <v>8.8640999999999917</v>
      </c>
      <c r="H26" s="18">
        <v>2.8299999999999983</v>
      </c>
      <c r="I26" s="10">
        <v>4.87</v>
      </c>
      <c r="J26" s="21">
        <v>13.782099999999993</v>
      </c>
    </row>
    <row r="27" spans="1:10" s="8" customFormat="1" ht="14.5" x14ac:dyDescent="0.35">
      <c r="A27" s="48" t="s">
        <v>27</v>
      </c>
      <c r="B27" s="49">
        <v>3.7700000000000031</v>
      </c>
      <c r="C27" s="49">
        <v>4.41</v>
      </c>
      <c r="D27" s="49">
        <v>16.625700000000013</v>
      </c>
      <c r="E27" s="18">
        <v>7.1299999999999955</v>
      </c>
      <c r="F27" s="10">
        <v>4.41</v>
      </c>
      <c r="G27" s="21">
        <v>31.443299999999979</v>
      </c>
      <c r="H27" s="18">
        <v>0.77000000000001023</v>
      </c>
      <c r="I27" s="10">
        <v>4.87</v>
      </c>
      <c r="J27" s="21">
        <v>3.74990000000005</v>
      </c>
    </row>
    <row r="28" spans="1:10" s="8" customFormat="1" ht="14.5" x14ac:dyDescent="0.35">
      <c r="A28" s="28" t="s">
        <v>21</v>
      </c>
      <c r="B28" s="43" t="s">
        <v>34</v>
      </c>
      <c r="C28" s="43">
        <v>27.69</v>
      </c>
      <c r="D28" s="43">
        <v>6285.63</v>
      </c>
      <c r="E28" s="20" t="s">
        <v>34</v>
      </c>
      <c r="F28" s="12">
        <v>31.09</v>
      </c>
      <c r="G28" s="19">
        <v>7057.43</v>
      </c>
      <c r="H28" s="20" t="s">
        <v>34</v>
      </c>
      <c r="I28" s="12">
        <v>27.36</v>
      </c>
      <c r="J28" s="19">
        <v>6210.72</v>
      </c>
    </row>
    <row r="29" spans="1:10" s="8" customFormat="1" ht="15" thickBot="1" x14ac:dyDescent="0.4">
      <c r="A29" s="29" t="s">
        <v>22</v>
      </c>
      <c r="B29" s="44">
        <v>23</v>
      </c>
      <c r="C29" s="44">
        <v>0.1</v>
      </c>
      <c r="D29" s="44">
        <v>2300.0000000000005</v>
      </c>
      <c r="E29" s="37">
        <v>25</v>
      </c>
      <c r="F29" s="31">
        <v>0.37</v>
      </c>
      <c r="G29" s="32">
        <v>9250</v>
      </c>
      <c r="H29" s="37">
        <v>51</v>
      </c>
      <c r="I29" s="31">
        <v>240</v>
      </c>
      <c r="J29" s="32">
        <v>12240</v>
      </c>
    </row>
    <row r="30" spans="1:10" s="8" customFormat="1" ht="15" thickBot="1" x14ac:dyDescent="0.4">
      <c r="A30" s="33" t="s">
        <v>28</v>
      </c>
      <c r="B30" s="34"/>
      <c r="C30" s="35"/>
      <c r="D30" s="36">
        <f>SUM(D24:D29)</f>
        <v>9234.8673000000017</v>
      </c>
      <c r="E30" s="34"/>
      <c r="F30" s="35"/>
      <c r="G30" s="36">
        <f>SUM(G24:G29)</f>
        <v>16760.421699999999</v>
      </c>
      <c r="H30" s="34"/>
      <c r="I30" s="35"/>
      <c r="J30" s="36">
        <f>SUM(J24:J29)</f>
        <v>18877.8878</v>
      </c>
    </row>
    <row r="31" spans="1:10" s="8" customFormat="1" ht="13" x14ac:dyDescent="0.3"/>
    <row r="32" spans="1:10" s="8" customFormat="1" ht="13" x14ac:dyDescent="0.3"/>
    <row r="33" spans="1:10" s="8" customFormat="1" ht="12.75" customHeight="1" x14ac:dyDescent="0.3">
      <c r="A33" s="97" t="s">
        <v>29</v>
      </c>
      <c r="B33" s="98"/>
      <c r="C33" s="98"/>
      <c r="D33" s="98"/>
      <c r="E33" s="98"/>
      <c r="F33" s="98"/>
      <c r="G33" s="98"/>
      <c r="H33" s="98"/>
      <c r="I33" s="98"/>
      <c r="J33" s="98"/>
    </row>
    <row r="34" spans="1:10" s="8" customFormat="1" ht="12.75" customHeight="1" thickBot="1" x14ac:dyDescent="0.35">
      <c r="A34" s="26"/>
      <c r="B34" s="14"/>
      <c r="C34" s="14"/>
      <c r="D34" s="14"/>
      <c r="E34" s="14"/>
      <c r="F34" s="14"/>
      <c r="G34" s="14"/>
      <c r="H34" s="14"/>
      <c r="I34" s="14"/>
      <c r="J34" s="14"/>
    </row>
    <row r="35" spans="1:10" s="8" customFormat="1" ht="14.5" x14ac:dyDescent="0.3">
      <c r="A35" s="27" t="s">
        <v>15</v>
      </c>
      <c r="B35" s="42" t="s">
        <v>16</v>
      </c>
      <c r="C35" s="42" t="s">
        <v>17</v>
      </c>
      <c r="D35" s="42" t="s">
        <v>18</v>
      </c>
      <c r="E35" s="15" t="s">
        <v>16</v>
      </c>
      <c r="F35" s="23" t="s">
        <v>17</v>
      </c>
      <c r="G35" s="22" t="s">
        <v>18</v>
      </c>
      <c r="H35" s="15" t="s">
        <v>16</v>
      </c>
      <c r="I35" s="23" t="s">
        <v>17</v>
      </c>
      <c r="J35" s="22" t="s">
        <v>18</v>
      </c>
    </row>
    <row r="36" spans="1:10" s="8" customFormat="1" ht="14.5" x14ac:dyDescent="0.35">
      <c r="A36" s="28" t="s">
        <v>19</v>
      </c>
      <c r="B36" s="43">
        <v>3.34</v>
      </c>
      <c r="C36" s="43">
        <v>3.34</v>
      </c>
      <c r="D36" s="43">
        <v>11.1556</v>
      </c>
      <c r="E36" s="18">
        <v>0.31999999999999318</v>
      </c>
      <c r="F36" s="10">
        <v>3.01</v>
      </c>
      <c r="G36" s="21">
        <v>0.96319999999997941</v>
      </c>
      <c r="H36" s="18">
        <v>0.29999999999999716</v>
      </c>
      <c r="I36" s="10">
        <v>3.33</v>
      </c>
      <c r="J36" s="21">
        <v>0.99899999999999056</v>
      </c>
    </row>
    <row r="37" spans="1:10" s="8" customFormat="1" ht="15" thickBot="1" x14ac:dyDescent="0.4">
      <c r="A37" s="29" t="s">
        <v>20</v>
      </c>
      <c r="B37" s="44">
        <v>4.41</v>
      </c>
      <c r="C37" s="44">
        <v>4.41</v>
      </c>
      <c r="D37" s="44">
        <v>19.4481</v>
      </c>
      <c r="E37" s="30">
        <v>1.0499999999999972</v>
      </c>
      <c r="F37" s="31">
        <v>4.49</v>
      </c>
      <c r="G37" s="32">
        <v>4.7144999999999877</v>
      </c>
      <c r="H37" s="39">
        <v>1.2199999999999989</v>
      </c>
      <c r="I37" s="40">
        <v>4.87</v>
      </c>
      <c r="J37" s="41">
        <v>5.9413999999999945</v>
      </c>
    </row>
    <row r="38" spans="1:10" s="8" customFormat="1" ht="15" thickBot="1" x14ac:dyDescent="0.4">
      <c r="A38" s="33" t="s">
        <v>30</v>
      </c>
      <c r="B38" s="34"/>
      <c r="C38" s="35"/>
      <c r="D38" s="36">
        <f>SUM(D36:D37)</f>
        <v>30.6037</v>
      </c>
      <c r="E38" s="34"/>
      <c r="F38" s="35"/>
      <c r="G38" s="36">
        <f>SUM(G36:G37)</f>
        <v>5.6776999999999669</v>
      </c>
      <c r="H38" s="34"/>
      <c r="I38" s="35"/>
      <c r="J38" s="36">
        <f>SUM(J36:J37)</f>
        <v>6.9403999999999852</v>
      </c>
    </row>
    <row r="39" spans="1:10" s="8" customFormat="1" thickBot="1" x14ac:dyDescent="0.35">
      <c r="A39" s="24"/>
      <c r="B39" s="25"/>
      <c r="C39" s="25"/>
      <c r="D39" s="25"/>
      <c r="E39" s="25"/>
      <c r="F39" s="25"/>
      <c r="G39" s="25"/>
      <c r="H39" s="25"/>
      <c r="I39" s="25"/>
      <c r="J39" s="25"/>
    </row>
    <row r="40" spans="1:10" s="8" customFormat="1" ht="15" thickBot="1" x14ac:dyDescent="0.4">
      <c r="A40" s="33" t="s">
        <v>31</v>
      </c>
      <c r="B40" s="45"/>
      <c r="C40" s="46"/>
      <c r="D40" s="47">
        <f>D38+D30+D18</f>
        <v>17664.8927</v>
      </c>
      <c r="E40" s="34"/>
      <c r="F40" s="35"/>
      <c r="G40" s="38">
        <f>G38+G30+G18</f>
        <v>22852.3554</v>
      </c>
      <c r="H40" s="34"/>
      <c r="I40" s="35"/>
      <c r="J40" s="38">
        <f>J38+J30+J18</f>
        <v>32199.610099999998</v>
      </c>
    </row>
    <row r="43" spans="1:10" ht="15" x14ac:dyDescent="0.3">
      <c r="A43" s="64" t="s">
        <v>13</v>
      </c>
      <c r="B43" s="104" t="s">
        <v>37</v>
      </c>
      <c r="C43" s="104"/>
      <c r="D43" s="104"/>
      <c r="E43" s="104"/>
      <c r="F43" s="104"/>
      <c r="G43" s="104"/>
      <c r="H43" s="104"/>
      <c r="I43" s="104"/>
      <c r="J43" s="104"/>
    </row>
    <row r="44" spans="1:10" ht="12.75" customHeight="1" x14ac:dyDescent="0.3">
      <c r="A44" s="99" t="s">
        <v>0</v>
      </c>
      <c r="B44" s="99" t="s">
        <v>1</v>
      </c>
      <c r="C44" s="100" t="s">
        <v>2</v>
      </c>
      <c r="D44" s="99" t="s">
        <v>7</v>
      </c>
      <c r="E44" s="100" t="s">
        <v>8</v>
      </c>
      <c r="F44" s="99" t="s">
        <v>6</v>
      </c>
      <c r="G44" s="99"/>
      <c r="H44" s="57"/>
      <c r="I44" s="100" t="s">
        <v>38</v>
      </c>
      <c r="J44" s="100"/>
    </row>
    <row r="45" spans="1:10" ht="12.75" customHeight="1" x14ac:dyDescent="0.3">
      <c r="A45" s="99"/>
      <c r="B45" s="99"/>
      <c r="C45" s="100" t="s">
        <v>2</v>
      </c>
      <c r="D45" s="99"/>
      <c r="E45" s="100"/>
      <c r="F45" s="57" t="s">
        <v>9</v>
      </c>
      <c r="G45" s="58" t="s">
        <v>3</v>
      </c>
      <c r="H45" s="58" t="s">
        <v>39</v>
      </c>
      <c r="I45" s="100"/>
      <c r="J45" s="100"/>
    </row>
    <row r="46" spans="1:10" ht="25" customHeight="1" x14ac:dyDescent="0.3">
      <c r="A46" s="55" t="s">
        <v>4</v>
      </c>
      <c r="B46" s="50" t="s">
        <v>40</v>
      </c>
      <c r="C46" s="52">
        <v>43122</v>
      </c>
      <c r="D46" s="51" t="s">
        <v>41</v>
      </c>
      <c r="E46" s="51" t="s">
        <v>41</v>
      </c>
      <c r="F46" s="53" t="s">
        <v>41</v>
      </c>
      <c r="G46" s="53" t="s">
        <v>41</v>
      </c>
      <c r="H46" s="51">
        <v>41</v>
      </c>
      <c r="I46" s="115" t="s">
        <v>42</v>
      </c>
      <c r="J46" s="115"/>
    </row>
    <row r="47" spans="1:10" ht="25" customHeight="1" x14ac:dyDescent="0.3">
      <c r="A47" s="55" t="s">
        <v>5</v>
      </c>
      <c r="B47" s="50" t="s">
        <v>43</v>
      </c>
      <c r="C47" s="52">
        <v>41649</v>
      </c>
      <c r="D47" s="51" t="s">
        <v>44</v>
      </c>
      <c r="E47" s="51" t="s">
        <v>45</v>
      </c>
      <c r="F47" s="53">
        <v>0.5</v>
      </c>
      <c r="G47" s="53">
        <v>0.5</v>
      </c>
      <c r="H47" s="51">
        <v>47</v>
      </c>
      <c r="I47" s="115" t="s">
        <v>46</v>
      </c>
      <c r="J47" s="115"/>
    </row>
    <row r="48" spans="1:10" ht="25" customHeight="1" x14ac:dyDescent="0.3">
      <c r="A48" s="55" t="s">
        <v>5</v>
      </c>
      <c r="B48" s="50" t="s">
        <v>43</v>
      </c>
      <c r="C48" s="50" t="s">
        <v>47</v>
      </c>
      <c r="D48" s="51" t="s">
        <v>44</v>
      </c>
      <c r="E48" s="51" t="s">
        <v>45</v>
      </c>
      <c r="F48" s="53">
        <v>0.5</v>
      </c>
      <c r="G48" s="53">
        <v>0.5</v>
      </c>
      <c r="H48" s="51">
        <v>28</v>
      </c>
      <c r="I48" s="115" t="s">
        <v>48</v>
      </c>
      <c r="J48" s="115"/>
    </row>
    <row r="49" spans="1:10" ht="25" customHeight="1" x14ac:dyDescent="0.3">
      <c r="A49" s="55" t="s">
        <v>5</v>
      </c>
      <c r="B49" s="50" t="s">
        <v>49</v>
      </c>
      <c r="C49" s="50" t="s">
        <v>50</v>
      </c>
      <c r="D49" s="51" t="s">
        <v>44</v>
      </c>
      <c r="E49" s="51" t="s">
        <v>45</v>
      </c>
      <c r="F49" s="53">
        <v>0.5</v>
      </c>
      <c r="G49" s="53">
        <v>0.5</v>
      </c>
      <c r="H49" s="51">
        <v>28</v>
      </c>
      <c r="I49" s="115" t="s">
        <v>48</v>
      </c>
      <c r="J49" s="115"/>
    </row>
    <row r="50" spans="1:10" ht="25" customHeight="1" x14ac:dyDescent="0.3">
      <c r="A50" s="55" t="s">
        <v>5</v>
      </c>
      <c r="B50" s="50" t="s">
        <v>49</v>
      </c>
      <c r="C50" s="52">
        <v>42888</v>
      </c>
      <c r="D50" s="51" t="s">
        <v>44</v>
      </c>
      <c r="E50" s="51" t="s">
        <v>45</v>
      </c>
      <c r="F50" s="53">
        <v>0.5</v>
      </c>
      <c r="G50" s="53">
        <v>0.5</v>
      </c>
      <c r="H50" s="51">
        <v>42</v>
      </c>
      <c r="I50" s="115" t="s">
        <v>48</v>
      </c>
      <c r="J50" s="115"/>
    </row>
    <row r="51" spans="1:10" ht="25" customHeight="1" x14ac:dyDescent="0.3">
      <c r="A51" s="55" t="s">
        <v>5</v>
      </c>
      <c r="B51" s="50" t="s">
        <v>49</v>
      </c>
      <c r="C51" s="52">
        <v>43656</v>
      </c>
      <c r="D51" s="51" t="s">
        <v>44</v>
      </c>
      <c r="E51" s="51" t="s">
        <v>45</v>
      </c>
      <c r="F51" s="53">
        <v>0.5</v>
      </c>
      <c r="G51" s="53">
        <v>0.5</v>
      </c>
      <c r="H51" s="51">
        <v>31</v>
      </c>
      <c r="I51" s="115" t="s">
        <v>48</v>
      </c>
      <c r="J51" s="115"/>
    </row>
    <row r="52" spans="1:10" ht="25" customHeight="1" x14ac:dyDescent="0.3">
      <c r="A52" s="55" t="s">
        <v>5</v>
      </c>
      <c r="B52" s="50" t="s">
        <v>49</v>
      </c>
      <c r="C52" s="50" t="s">
        <v>51</v>
      </c>
      <c r="D52" s="51" t="s">
        <v>44</v>
      </c>
      <c r="E52" s="51" t="s">
        <v>45</v>
      </c>
      <c r="F52" s="53">
        <v>0.5</v>
      </c>
      <c r="G52" s="53">
        <v>0.5</v>
      </c>
      <c r="H52" s="51">
        <v>33</v>
      </c>
      <c r="I52" s="115" t="s">
        <v>48</v>
      </c>
      <c r="J52" s="115"/>
    </row>
    <row r="53" spans="1:10" ht="25" customHeight="1" x14ac:dyDescent="0.3">
      <c r="A53" s="55" t="s">
        <v>5</v>
      </c>
      <c r="B53" s="50" t="s">
        <v>49</v>
      </c>
      <c r="C53" s="50" t="s">
        <v>52</v>
      </c>
      <c r="D53" s="51" t="s">
        <v>44</v>
      </c>
      <c r="E53" s="51" t="s">
        <v>45</v>
      </c>
      <c r="F53" s="53">
        <v>0.5</v>
      </c>
      <c r="G53" s="53">
        <v>0.5</v>
      </c>
      <c r="H53" s="51">
        <v>29</v>
      </c>
      <c r="I53" s="115" t="s">
        <v>48</v>
      </c>
      <c r="J53" s="115"/>
    </row>
    <row r="54" spans="1:10" ht="25" customHeight="1" x14ac:dyDescent="0.3">
      <c r="A54" s="55" t="s">
        <v>5</v>
      </c>
      <c r="B54" s="50" t="s">
        <v>49</v>
      </c>
      <c r="C54" s="52">
        <v>36262</v>
      </c>
      <c r="D54" s="51" t="s">
        <v>44</v>
      </c>
      <c r="E54" s="51" t="s">
        <v>45</v>
      </c>
      <c r="F54" s="53">
        <v>0.5</v>
      </c>
      <c r="G54" s="53">
        <v>0.5</v>
      </c>
      <c r="H54" s="51">
        <v>59</v>
      </c>
      <c r="I54" s="115" t="s">
        <v>48</v>
      </c>
      <c r="J54" s="115"/>
    </row>
    <row r="55" spans="1:10" ht="25" customHeight="1" x14ac:dyDescent="0.3">
      <c r="A55" s="55" t="s">
        <v>5</v>
      </c>
      <c r="B55" s="50" t="s">
        <v>49</v>
      </c>
      <c r="C55" s="52">
        <v>45629</v>
      </c>
      <c r="D55" s="51" t="s">
        <v>44</v>
      </c>
      <c r="E55" s="51" t="s">
        <v>45</v>
      </c>
      <c r="F55" s="53">
        <v>0.5</v>
      </c>
      <c r="G55" s="53">
        <v>0.5</v>
      </c>
      <c r="H55" s="51">
        <v>23</v>
      </c>
      <c r="I55" s="115" t="s">
        <v>48</v>
      </c>
      <c r="J55" s="115"/>
    </row>
    <row r="56" spans="1:10" ht="25" customHeight="1" x14ac:dyDescent="0.3">
      <c r="A56" s="55" t="s">
        <v>5</v>
      </c>
      <c r="B56" s="50" t="s">
        <v>53</v>
      </c>
      <c r="C56" s="50" t="s">
        <v>54</v>
      </c>
      <c r="D56" s="51" t="s">
        <v>44</v>
      </c>
      <c r="E56" s="51" t="s">
        <v>45</v>
      </c>
      <c r="F56" s="53">
        <v>0.5</v>
      </c>
      <c r="G56" s="53">
        <v>0.5</v>
      </c>
      <c r="H56" s="51">
        <v>19</v>
      </c>
      <c r="I56" s="115" t="s">
        <v>48</v>
      </c>
      <c r="J56" s="115"/>
    </row>
    <row r="57" spans="1:10" ht="25" customHeight="1" x14ac:dyDescent="0.3">
      <c r="A57" s="55" t="s">
        <v>5</v>
      </c>
      <c r="B57" s="50" t="s">
        <v>49</v>
      </c>
      <c r="C57" s="52">
        <v>45547</v>
      </c>
      <c r="D57" s="51" t="s">
        <v>44</v>
      </c>
      <c r="E57" s="51" t="s">
        <v>45</v>
      </c>
      <c r="F57" s="53">
        <v>0.5</v>
      </c>
      <c r="G57" s="53">
        <v>0.5</v>
      </c>
      <c r="H57" s="51">
        <v>19</v>
      </c>
      <c r="I57" s="115" t="s">
        <v>48</v>
      </c>
      <c r="J57" s="115"/>
    </row>
    <row r="58" spans="1:10" ht="25" customHeight="1" x14ac:dyDescent="0.3">
      <c r="A58" s="55" t="s">
        <v>5</v>
      </c>
      <c r="B58" s="50" t="s">
        <v>49</v>
      </c>
      <c r="C58" s="52">
        <v>44354</v>
      </c>
      <c r="D58" s="51" t="s">
        <v>44</v>
      </c>
      <c r="E58" s="51" t="s">
        <v>45</v>
      </c>
      <c r="F58" s="53">
        <v>0.5</v>
      </c>
      <c r="G58" s="53">
        <v>0.5</v>
      </c>
      <c r="H58" s="51">
        <v>24</v>
      </c>
      <c r="I58" s="115" t="s">
        <v>48</v>
      </c>
      <c r="J58" s="115"/>
    </row>
    <row r="60" spans="1:10" ht="15.5" x14ac:dyDescent="0.35">
      <c r="A60" s="56" t="s">
        <v>55</v>
      </c>
    </row>
    <row r="61" spans="1:10" ht="15.5" x14ac:dyDescent="0.35">
      <c r="A61" s="56" t="s">
        <v>56</v>
      </c>
    </row>
  </sheetData>
  <mergeCells count="38">
    <mergeCell ref="I50:J50"/>
    <mergeCell ref="I56:J56"/>
    <mergeCell ref="I57:J57"/>
    <mergeCell ref="I58:J58"/>
    <mergeCell ref="I51:J51"/>
    <mergeCell ref="I52:J52"/>
    <mergeCell ref="I53:J53"/>
    <mergeCell ref="I54:J54"/>
    <mergeCell ref="I55:J55"/>
    <mergeCell ref="C44:C45"/>
    <mergeCell ref="I46:J46"/>
    <mergeCell ref="I47:J47"/>
    <mergeCell ref="I48:J48"/>
    <mergeCell ref="I49:J49"/>
    <mergeCell ref="A3:J3"/>
    <mergeCell ref="A4:J4"/>
    <mergeCell ref="E6:G6"/>
    <mergeCell ref="H6:J6"/>
    <mergeCell ref="E7:G7"/>
    <mergeCell ref="H7:J7"/>
    <mergeCell ref="B6:D6"/>
    <mergeCell ref="B7:D7"/>
    <mergeCell ref="B8:D8"/>
    <mergeCell ref="A11:J11"/>
    <mergeCell ref="A21:J21"/>
    <mergeCell ref="A33:J33"/>
    <mergeCell ref="A44:A45"/>
    <mergeCell ref="F44:G44"/>
    <mergeCell ref="D44:D45"/>
    <mergeCell ref="E44:E45"/>
    <mergeCell ref="E8:G8"/>
    <mergeCell ref="H8:J8"/>
    <mergeCell ref="E9:G9"/>
    <mergeCell ref="H9:J9"/>
    <mergeCell ref="B9:D9"/>
    <mergeCell ref="B43:J43"/>
    <mergeCell ref="I44:J45"/>
    <mergeCell ref="B44:B45"/>
  </mergeCells>
  <printOptions horizontalCentered="1"/>
  <pageMargins left="0.11811023622047245" right="0.11811023622047245" top="0.39370078740157483" bottom="0.39370078740157483" header="0.11811023622047245" footer="0.11811023622047245"/>
  <pageSetup paperSize="8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2:J30"/>
  <sheetViews>
    <sheetView topLeftCell="A7" zoomScale="85" zoomScaleNormal="85" workbookViewId="0">
      <selection activeCell="A18" sqref="A18"/>
    </sheetView>
  </sheetViews>
  <sheetFormatPr baseColWidth="10" defaultColWidth="11.36328125" defaultRowHeight="13.5" x14ac:dyDescent="0.3"/>
  <cols>
    <col min="1" max="1" width="30.6328125" style="1" customWidth="1"/>
    <col min="2" max="4" width="25.7265625" style="1" customWidth="1"/>
    <col min="5" max="5" width="16.90625" style="1" customWidth="1"/>
    <col min="6" max="6" width="19.90625" style="1" customWidth="1"/>
    <col min="7" max="7" width="28.08984375" style="1" customWidth="1"/>
    <col min="8" max="8" width="16.7265625" style="2" customWidth="1"/>
    <col min="9" max="9" width="17.90625" style="1" customWidth="1"/>
    <col min="10" max="10" width="26.08984375" style="1" customWidth="1"/>
    <col min="11" max="11" width="20.90625" style="1" customWidth="1"/>
    <col min="12" max="16384" width="11.36328125" style="1"/>
  </cols>
  <sheetData>
    <row r="2" spans="1:10" ht="40" customHeight="1" x14ac:dyDescent="0.3">
      <c r="H2" s="1"/>
    </row>
    <row r="3" spans="1:10" ht="27" x14ac:dyDescent="0.5">
      <c r="A3" s="105" t="s">
        <v>11</v>
      </c>
      <c r="B3" s="105"/>
      <c r="C3" s="105"/>
      <c r="D3" s="105"/>
      <c r="E3" s="105"/>
      <c r="F3" s="105"/>
      <c r="G3" s="105"/>
      <c r="H3" s="105"/>
      <c r="I3" s="105"/>
      <c r="J3" s="105"/>
    </row>
    <row r="4" spans="1:10" ht="30" customHeight="1" x14ac:dyDescent="0.3">
      <c r="A4" s="106" t="s">
        <v>10</v>
      </c>
      <c r="B4" s="106"/>
      <c r="C4" s="106"/>
      <c r="D4" s="106"/>
      <c r="E4" s="106"/>
      <c r="F4" s="106"/>
      <c r="G4" s="106"/>
      <c r="H4" s="106"/>
      <c r="I4" s="106"/>
      <c r="J4" s="106"/>
    </row>
    <row r="6" spans="1:10" ht="15" x14ac:dyDescent="0.3">
      <c r="B6" s="110">
        <v>2022</v>
      </c>
      <c r="C6" s="110"/>
      <c r="D6" s="110"/>
      <c r="E6" s="107">
        <v>2023</v>
      </c>
      <c r="F6" s="108"/>
      <c r="G6" s="109"/>
      <c r="H6" s="110">
        <v>2024</v>
      </c>
      <c r="I6" s="110"/>
      <c r="J6" s="110"/>
    </row>
    <row r="7" spans="1:10" ht="60" customHeight="1" x14ac:dyDescent="0.3">
      <c r="A7" s="5" t="s">
        <v>12</v>
      </c>
      <c r="B7" s="114" t="s">
        <v>58</v>
      </c>
      <c r="C7" s="114"/>
      <c r="D7" s="114"/>
      <c r="E7" s="111">
        <v>372880</v>
      </c>
      <c r="F7" s="112"/>
      <c r="G7" s="113"/>
      <c r="H7" s="114">
        <v>401366</v>
      </c>
      <c r="I7" s="114"/>
      <c r="J7" s="114"/>
    </row>
    <row r="8" spans="1:10" ht="20.149999999999999" customHeight="1" x14ac:dyDescent="0.3">
      <c r="A8" s="6" t="s">
        <v>32</v>
      </c>
      <c r="B8" s="95">
        <v>304446</v>
      </c>
      <c r="C8" s="95"/>
      <c r="D8" s="95"/>
      <c r="E8" s="101">
        <v>364942</v>
      </c>
      <c r="F8" s="102"/>
      <c r="G8" s="103"/>
      <c r="H8" s="101">
        <v>391283</v>
      </c>
      <c r="I8" s="102"/>
      <c r="J8" s="103"/>
    </row>
    <row r="9" spans="1:10" ht="20.149999999999999" customHeight="1" x14ac:dyDescent="0.3">
      <c r="A9" s="6" t="s">
        <v>57</v>
      </c>
      <c r="B9" s="101">
        <v>12085</v>
      </c>
      <c r="C9" s="102"/>
      <c r="D9" s="103"/>
      <c r="E9" s="101">
        <v>7843</v>
      </c>
      <c r="F9" s="102"/>
      <c r="G9" s="103"/>
      <c r="H9" s="101">
        <v>9930</v>
      </c>
      <c r="I9" s="102"/>
      <c r="J9" s="103"/>
    </row>
    <row r="10" spans="1:10" ht="20.149999999999999" customHeight="1" x14ac:dyDescent="0.3">
      <c r="A10" s="6" t="s">
        <v>36</v>
      </c>
      <c r="B10" s="95">
        <v>213</v>
      </c>
      <c r="C10" s="95"/>
      <c r="D10" s="95"/>
      <c r="E10" s="101">
        <v>93.98</v>
      </c>
      <c r="F10" s="102"/>
      <c r="G10" s="103"/>
      <c r="H10" s="101">
        <v>154</v>
      </c>
      <c r="I10" s="102"/>
      <c r="J10" s="103"/>
    </row>
    <row r="11" spans="1:10" ht="20.149999999999999" customHeight="1" x14ac:dyDescent="0.3">
      <c r="A11" s="3"/>
      <c r="B11" s="3"/>
      <c r="C11" s="3"/>
      <c r="D11" s="3"/>
      <c r="E11" s="4"/>
      <c r="F11" s="4"/>
      <c r="G11" s="4"/>
    </row>
    <row r="12" spans="1:10" s="7" customFormat="1" ht="18.75" customHeight="1" x14ac:dyDescent="0.45">
      <c r="A12" s="116" t="s">
        <v>73</v>
      </c>
      <c r="B12" s="116"/>
      <c r="C12" s="116"/>
      <c r="D12" s="116"/>
      <c r="E12" s="116"/>
      <c r="F12" s="116"/>
      <c r="G12" s="116"/>
      <c r="H12" s="116"/>
      <c r="I12" s="116"/>
      <c r="J12" s="116"/>
    </row>
    <row r="13" spans="1:10" s="9" customFormat="1" ht="14.5" x14ac:dyDescent="0.3">
      <c r="A13" s="92" t="s">
        <v>15</v>
      </c>
      <c r="B13" s="92" t="s">
        <v>16</v>
      </c>
      <c r="C13" s="92" t="s">
        <v>17</v>
      </c>
      <c r="D13" s="92" t="s">
        <v>18</v>
      </c>
      <c r="E13" s="92" t="s">
        <v>16</v>
      </c>
      <c r="F13" s="92" t="s">
        <v>17</v>
      </c>
      <c r="G13" s="92" t="s">
        <v>18</v>
      </c>
      <c r="H13" s="92" t="s">
        <v>16</v>
      </c>
      <c r="I13" s="92" t="s">
        <v>17</v>
      </c>
      <c r="J13" s="92" t="s">
        <v>18</v>
      </c>
    </row>
    <row r="14" spans="1:10" s="8" customFormat="1" ht="14.5" x14ac:dyDescent="0.35">
      <c r="A14" s="82" t="s">
        <v>19</v>
      </c>
      <c r="B14" s="83">
        <v>14</v>
      </c>
      <c r="C14" s="85">
        <v>2.4414130900000002</v>
      </c>
      <c r="D14" s="86">
        <f>B14*C14</f>
        <v>34.179783260000001</v>
      </c>
      <c r="E14" s="83">
        <v>14</v>
      </c>
      <c r="F14" s="85">
        <v>2.6989140200000001</v>
      </c>
      <c r="G14" s="86">
        <f>E14*F14</f>
        <v>37.784796280000002</v>
      </c>
      <c r="H14" s="83">
        <v>15</v>
      </c>
      <c r="I14" s="85">
        <v>3.4297355199999999</v>
      </c>
      <c r="J14" s="86">
        <f>H14*I14</f>
        <v>51.446032799999998</v>
      </c>
    </row>
    <row r="15" spans="1:10" s="8" customFormat="1" ht="14.5" x14ac:dyDescent="0.35">
      <c r="A15" s="82" t="s">
        <v>20</v>
      </c>
      <c r="B15" s="83">
        <v>22</v>
      </c>
      <c r="C15" s="85">
        <v>20.967772029999999</v>
      </c>
      <c r="D15" s="86">
        <f>C15*B15</f>
        <v>461.29098465999999</v>
      </c>
      <c r="E15" s="83">
        <v>45</v>
      </c>
      <c r="F15" s="85">
        <v>12.32557899</v>
      </c>
      <c r="G15" s="86">
        <f>F15*E15</f>
        <v>554.65105455000003</v>
      </c>
      <c r="H15" s="83">
        <v>38</v>
      </c>
      <c r="I15" s="85">
        <v>11.768472300000001</v>
      </c>
      <c r="J15" s="86">
        <f>I15*H15</f>
        <v>447.20194740000005</v>
      </c>
    </row>
    <row r="16" spans="1:10" s="8" customFormat="1" ht="14.5" x14ac:dyDescent="0.35">
      <c r="A16" s="82" t="s">
        <v>21</v>
      </c>
      <c r="B16" s="83">
        <v>43.04</v>
      </c>
      <c r="C16" s="85">
        <v>169.005833</v>
      </c>
      <c r="D16" s="86">
        <f>C16*B16</f>
        <v>7274.0110523200001</v>
      </c>
      <c r="E16" s="83">
        <v>57.99</v>
      </c>
      <c r="F16" s="85">
        <v>61.057499999999997</v>
      </c>
      <c r="G16" s="86">
        <f>F16*E16</f>
        <v>3540.7244249999999</v>
      </c>
      <c r="H16" s="83">
        <v>105.88</v>
      </c>
      <c r="I16" s="85">
        <v>27.418333000000001</v>
      </c>
      <c r="J16" s="86">
        <f>I16*H16</f>
        <v>2903.0530980399999</v>
      </c>
    </row>
    <row r="17" spans="1:10" s="8" customFormat="1" ht="15" thickBot="1" x14ac:dyDescent="0.4">
      <c r="A17" s="87" t="s">
        <v>71</v>
      </c>
      <c r="B17" s="89"/>
      <c r="C17" s="90"/>
      <c r="D17" s="86">
        <v>665.97</v>
      </c>
      <c r="E17" s="89"/>
      <c r="F17" s="90"/>
      <c r="G17" s="86">
        <v>679.76</v>
      </c>
      <c r="H17" s="89"/>
      <c r="I17" s="90"/>
      <c r="J17" s="86">
        <v>668.42</v>
      </c>
    </row>
    <row r="18" spans="1:10" s="8" customFormat="1" ht="14.5" x14ac:dyDescent="0.35">
      <c r="A18" s="82" t="s">
        <v>72</v>
      </c>
      <c r="B18" s="83">
        <v>50.48</v>
      </c>
      <c r="C18" s="85">
        <v>49.24333</v>
      </c>
      <c r="D18" s="86">
        <f>C18*B18</f>
        <v>2485.8032983999997</v>
      </c>
      <c r="E18" s="83">
        <v>45</v>
      </c>
      <c r="F18" s="85">
        <v>143.22999999999999</v>
      </c>
      <c r="G18" s="86">
        <f>F18*E18</f>
        <v>6445.3499999999995</v>
      </c>
      <c r="H18" s="83">
        <v>45</v>
      </c>
      <c r="I18" s="85">
        <v>101.46333</v>
      </c>
      <c r="J18" s="86">
        <f>I18*H18</f>
        <v>4565.8498499999996</v>
      </c>
    </row>
    <row r="19" spans="1:10" s="8" customFormat="1" ht="15" thickBot="1" x14ac:dyDescent="0.4">
      <c r="A19" s="87" t="s">
        <v>71</v>
      </c>
      <c r="B19" s="89"/>
      <c r="C19" s="90"/>
      <c r="D19" s="86">
        <v>2378.25</v>
      </c>
      <c r="E19" s="89"/>
      <c r="F19" s="90"/>
      <c r="G19" s="86">
        <v>2412.73</v>
      </c>
      <c r="H19" s="89"/>
      <c r="I19" s="90"/>
      <c r="J19" s="86">
        <v>2412.73</v>
      </c>
    </row>
    <row r="20" spans="1:10" s="8" customFormat="1" ht="14.5" x14ac:dyDescent="0.35">
      <c r="A20" s="82" t="s">
        <v>22</v>
      </c>
      <c r="B20" s="83">
        <v>69111</v>
      </c>
      <c r="C20" s="85">
        <v>0.11562608000000001</v>
      </c>
      <c r="D20" s="86">
        <f>B20*C20</f>
        <v>7991.0340148800005</v>
      </c>
      <c r="E20" s="83">
        <v>47438</v>
      </c>
      <c r="F20" s="85">
        <v>0.28408950999999999</v>
      </c>
      <c r="G20" s="86">
        <f>E20*F20</f>
        <v>13476.63817538</v>
      </c>
      <c r="H20" s="83">
        <v>47272</v>
      </c>
      <c r="I20" s="85">
        <v>0.20124523</v>
      </c>
      <c r="J20" s="86">
        <f>H20*I20</f>
        <v>9513.2645125599993</v>
      </c>
    </row>
    <row r="21" spans="1:10" s="11" customFormat="1" ht="15.5" x14ac:dyDescent="0.35">
      <c r="A21" s="84" t="s">
        <v>74</v>
      </c>
      <c r="B21" s="91"/>
      <c r="C21" s="91"/>
      <c r="D21" s="88">
        <f>SUM(D14:D20)</f>
        <v>21290.53913352</v>
      </c>
      <c r="E21" s="91"/>
      <c r="F21" s="91"/>
      <c r="G21" s="88">
        <f>SUM(G14:G20)</f>
        <v>27147.638451209998</v>
      </c>
      <c r="H21" s="91"/>
      <c r="I21" s="91"/>
      <c r="J21" s="88">
        <f>SUM(J14:J20)</f>
        <v>20561.965440799999</v>
      </c>
    </row>
    <row r="22" spans="1:10" s="8" customFormat="1" ht="13" x14ac:dyDescent="0.3"/>
    <row r="24" spans="1:10" ht="15" x14ac:dyDescent="0.3">
      <c r="A24" s="54" t="s">
        <v>13</v>
      </c>
      <c r="B24" s="104" t="s">
        <v>68</v>
      </c>
      <c r="C24" s="104"/>
      <c r="D24" s="104"/>
      <c r="E24" s="104"/>
      <c r="F24" s="104"/>
      <c r="G24" s="104"/>
      <c r="H24" s="104"/>
      <c r="I24" s="104"/>
      <c r="J24" s="104"/>
    </row>
    <row r="25" spans="1:10" ht="12.75" customHeight="1" x14ac:dyDescent="0.3">
      <c r="A25" s="99" t="s">
        <v>0</v>
      </c>
      <c r="B25" s="99" t="s">
        <v>1</v>
      </c>
      <c r="C25" s="100" t="s">
        <v>2</v>
      </c>
      <c r="D25" s="99" t="s">
        <v>7</v>
      </c>
      <c r="E25" s="100" t="s">
        <v>8</v>
      </c>
      <c r="F25" s="99" t="s">
        <v>6</v>
      </c>
      <c r="G25" s="99"/>
      <c r="H25" s="57"/>
      <c r="I25" s="100" t="s">
        <v>38</v>
      </c>
      <c r="J25" s="100"/>
    </row>
    <row r="26" spans="1:10" ht="12.75" customHeight="1" x14ac:dyDescent="0.3">
      <c r="A26" s="99"/>
      <c r="B26" s="99"/>
      <c r="C26" s="100" t="s">
        <v>2</v>
      </c>
      <c r="D26" s="99"/>
      <c r="E26" s="100"/>
      <c r="F26" s="57" t="s">
        <v>9</v>
      </c>
      <c r="G26" s="58" t="s">
        <v>3</v>
      </c>
      <c r="H26" s="58" t="s">
        <v>39</v>
      </c>
      <c r="I26" s="100"/>
      <c r="J26" s="100"/>
    </row>
    <row r="27" spans="1:10" ht="25" customHeight="1" x14ac:dyDescent="0.3">
      <c r="A27" s="61" t="s">
        <v>59</v>
      </c>
      <c r="B27" s="62" t="s">
        <v>40</v>
      </c>
      <c r="C27" s="60"/>
      <c r="D27" s="62" t="s">
        <v>60</v>
      </c>
      <c r="E27" s="62" t="s">
        <v>60</v>
      </c>
      <c r="F27" s="62" t="s">
        <v>60</v>
      </c>
      <c r="G27" s="62" t="s">
        <v>60</v>
      </c>
      <c r="H27" s="62" t="s">
        <v>61</v>
      </c>
      <c r="I27" s="115" t="s">
        <v>62</v>
      </c>
      <c r="J27" s="115"/>
    </row>
    <row r="28" spans="1:10" ht="25" customHeight="1" x14ac:dyDescent="0.3">
      <c r="A28" s="59" t="s">
        <v>5</v>
      </c>
      <c r="B28" s="62" t="s">
        <v>63</v>
      </c>
      <c r="C28" s="60">
        <v>40269</v>
      </c>
      <c r="D28" s="62" t="s">
        <v>44</v>
      </c>
      <c r="E28" s="62" t="s">
        <v>45</v>
      </c>
      <c r="F28" s="63">
        <v>0.5</v>
      </c>
      <c r="G28" s="63">
        <v>0.5</v>
      </c>
      <c r="H28" s="63" t="s">
        <v>64</v>
      </c>
      <c r="I28" s="115" t="s">
        <v>65</v>
      </c>
      <c r="J28" s="115"/>
    </row>
    <row r="29" spans="1:10" ht="25" customHeight="1" x14ac:dyDescent="0.3">
      <c r="A29" s="59" t="s">
        <v>5</v>
      </c>
      <c r="B29" s="62" t="s">
        <v>49</v>
      </c>
      <c r="C29" s="60">
        <v>40269</v>
      </c>
      <c r="D29" s="62" t="s">
        <v>44</v>
      </c>
      <c r="E29" s="62" t="s">
        <v>45</v>
      </c>
      <c r="F29" s="63">
        <v>0.5</v>
      </c>
      <c r="G29" s="63">
        <v>0.5</v>
      </c>
      <c r="H29" s="63" t="s">
        <v>66</v>
      </c>
      <c r="I29" s="115"/>
      <c r="J29" s="115"/>
    </row>
    <row r="30" spans="1:10" ht="25" customHeight="1" x14ac:dyDescent="0.3">
      <c r="A30" s="59" t="s">
        <v>5</v>
      </c>
      <c r="B30" s="62" t="s">
        <v>49</v>
      </c>
      <c r="C30" s="60">
        <v>44835</v>
      </c>
      <c r="D30" s="62" t="s">
        <v>44</v>
      </c>
      <c r="E30" s="62" t="s">
        <v>45</v>
      </c>
      <c r="F30" s="63">
        <v>0.5</v>
      </c>
      <c r="G30" s="63">
        <v>0.5</v>
      </c>
      <c r="H30" s="63" t="s">
        <v>67</v>
      </c>
      <c r="I30" s="115"/>
      <c r="J30" s="115"/>
    </row>
  </sheetData>
  <mergeCells count="30">
    <mergeCell ref="I28:J28"/>
    <mergeCell ref="I29:J29"/>
    <mergeCell ref="I30:J30"/>
    <mergeCell ref="B24:J24"/>
    <mergeCell ref="B7:D7"/>
    <mergeCell ref="E7:G7"/>
    <mergeCell ref="H7:J7"/>
    <mergeCell ref="I25:J26"/>
    <mergeCell ref="I27:J27"/>
    <mergeCell ref="B8:D8"/>
    <mergeCell ref="E8:G8"/>
    <mergeCell ref="H8:J8"/>
    <mergeCell ref="B10:D10"/>
    <mergeCell ref="E10:G10"/>
    <mergeCell ref="H10:J10"/>
    <mergeCell ref="B9:D9"/>
    <mergeCell ref="A3:J3"/>
    <mergeCell ref="A4:J4"/>
    <mergeCell ref="B6:D6"/>
    <mergeCell ref="E6:G6"/>
    <mergeCell ref="H6:J6"/>
    <mergeCell ref="E9:G9"/>
    <mergeCell ref="H9:J9"/>
    <mergeCell ref="A12:J12"/>
    <mergeCell ref="A25:A26"/>
    <mergeCell ref="B25:B26"/>
    <mergeCell ref="C25:C26"/>
    <mergeCell ref="D25:D26"/>
    <mergeCell ref="E25:E26"/>
    <mergeCell ref="F25:G25"/>
  </mergeCells>
  <printOptions horizontalCentered="1"/>
  <pageMargins left="0.11811023622047245" right="0.11811023622047245" top="0.39370078740157483" bottom="0.39370078740157483" header="0.11811023622047245" footer="0.11811023622047245"/>
  <pageSetup paperSize="8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A2:G18"/>
  <sheetViews>
    <sheetView tabSelected="1" zoomScale="85" zoomScaleNormal="85" workbookViewId="0">
      <selection activeCell="G22" sqref="G22"/>
    </sheetView>
  </sheetViews>
  <sheetFormatPr baseColWidth="10" defaultColWidth="11.36328125" defaultRowHeight="13.5" x14ac:dyDescent="0.3"/>
  <cols>
    <col min="1" max="1" width="44.7265625" style="1" customWidth="1"/>
    <col min="2" max="2" width="34" style="1" customWidth="1"/>
    <col min="3" max="4" width="25.7265625" style="1" customWidth="1"/>
    <col min="5" max="5" width="29.08984375" style="2" customWidth="1"/>
    <col min="6" max="6" width="17.90625" style="1" customWidth="1"/>
    <col min="7" max="7" width="26.08984375" style="1" customWidth="1"/>
    <col min="8" max="8" width="20.90625" style="1" customWidth="1"/>
    <col min="9" max="16384" width="11.36328125" style="1"/>
  </cols>
  <sheetData>
    <row r="2" spans="1:7" ht="40" customHeight="1" x14ac:dyDescent="0.3">
      <c r="E2" s="1"/>
    </row>
    <row r="3" spans="1:7" ht="27" x14ac:dyDescent="0.5">
      <c r="A3" s="105" t="s">
        <v>11</v>
      </c>
      <c r="B3" s="105"/>
      <c r="C3" s="105"/>
      <c r="D3" s="105"/>
      <c r="E3" s="105"/>
      <c r="F3" s="105"/>
      <c r="G3" s="105"/>
    </row>
    <row r="4" spans="1:7" ht="30" customHeight="1" x14ac:dyDescent="0.3">
      <c r="A4" s="106" t="s">
        <v>10</v>
      </c>
      <c r="B4" s="106"/>
      <c r="C4" s="106"/>
      <c r="D4" s="106"/>
      <c r="E4" s="106"/>
      <c r="F4" s="106"/>
      <c r="G4" s="106"/>
    </row>
    <row r="6" spans="1:7" ht="15" x14ac:dyDescent="0.3">
      <c r="B6" s="110">
        <v>2019</v>
      </c>
      <c r="C6" s="110"/>
      <c r="D6" s="110"/>
      <c r="E6" s="110">
        <v>2024</v>
      </c>
      <c r="F6" s="110"/>
      <c r="G6" s="110"/>
    </row>
    <row r="7" spans="1:7" ht="60" customHeight="1" x14ac:dyDescent="0.3">
      <c r="A7" s="5" t="s">
        <v>12</v>
      </c>
      <c r="B7" s="114"/>
      <c r="C7" s="114"/>
      <c r="D7" s="114"/>
      <c r="E7" s="114"/>
      <c r="F7" s="114"/>
      <c r="G7" s="114"/>
    </row>
    <row r="8" spans="1:7" ht="20.149999999999999" customHeight="1" x14ac:dyDescent="0.3">
      <c r="A8" s="6" t="s">
        <v>77</v>
      </c>
      <c r="B8" s="95"/>
      <c r="C8" s="95"/>
      <c r="D8" s="95"/>
      <c r="E8" s="101" t="s">
        <v>75</v>
      </c>
      <c r="F8" s="102"/>
      <c r="G8" s="103"/>
    </row>
    <row r="9" spans="1:7" ht="20.149999999999999" customHeight="1" x14ac:dyDescent="0.3">
      <c r="A9" s="6" t="s">
        <v>78</v>
      </c>
      <c r="B9" s="101"/>
      <c r="C9" s="102"/>
      <c r="D9" s="103"/>
      <c r="E9" s="101" t="s">
        <v>83</v>
      </c>
      <c r="F9" s="102"/>
      <c r="G9" s="103"/>
    </row>
    <row r="10" spans="1:7" ht="20.149999999999999" customHeight="1" x14ac:dyDescent="0.3">
      <c r="A10" s="6" t="s">
        <v>76</v>
      </c>
      <c r="B10" s="118" t="s">
        <v>85</v>
      </c>
      <c r="C10" s="118"/>
      <c r="D10" s="118"/>
      <c r="E10" s="101" t="s">
        <v>84</v>
      </c>
      <c r="F10" s="102"/>
      <c r="G10" s="103"/>
    </row>
    <row r="11" spans="1:7" ht="20.149999999999999" customHeight="1" x14ac:dyDescent="0.3">
      <c r="A11" s="3"/>
      <c r="B11" s="3"/>
      <c r="C11" s="3"/>
      <c r="D11" s="3"/>
    </row>
    <row r="12" spans="1:7" s="7" customFormat="1" ht="18.75" customHeight="1" thickBot="1" x14ac:dyDescent="0.5">
      <c r="A12" s="117" t="s">
        <v>69</v>
      </c>
      <c r="B12" s="117"/>
      <c r="C12" s="117"/>
      <c r="D12" s="117"/>
      <c r="E12" s="94"/>
      <c r="F12" s="94"/>
      <c r="G12" s="94"/>
    </row>
    <row r="13" spans="1:7" s="9" customFormat="1" ht="14.5" x14ac:dyDescent="0.3">
      <c r="A13" s="74" t="s">
        <v>80</v>
      </c>
      <c r="B13" s="75" t="s">
        <v>16</v>
      </c>
      <c r="C13" s="76" t="s">
        <v>17</v>
      </c>
      <c r="D13" s="77" t="s">
        <v>18</v>
      </c>
    </row>
    <row r="14" spans="1:7" s="8" customFormat="1" ht="14.5" x14ac:dyDescent="0.35">
      <c r="A14" s="65" t="s">
        <v>82</v>
      </c>
      <c r="B14" s="66" t="s">
        <v>79</v>
      </c>
      <c r="C14" s="67">
        <v>4.38</v>
      </c>
      <c r="D14" s="68"/>
    </row>
    <row r="15" spans="1:7" s="8" customFormat="1" ht="14.5" x14ac:dyDescent="0.35">
      <c r="A15" s="65" t="s">
        <v>21</v>
      </c>
      <c r="B15" s="93" t="s">
        <v>79</v>
      </c>
      <c r="C15" s="69" t="s">
        <v>81</v>
      </c>
      <c r="D15" s="68"/>
    </row>
    <row r="16" spans="1:7" s="8" customFormat="1" ht="15" thickBot="1" x14ac:dyDescent="0.4">
      <c r="A16" s="70" t="s">
        <v>22</v>
      </c>
      <c r="B16" s="71" t="s">
        <v>79</v>
      </c>
      <c r="C16" s="72" t="s">
        <v>81</v>
      </c>
      <c r="D16" s="73"/>
    </row>
    <row r="17" spans="1:4" s="11" customFormat="1" ht="16" thickBot="1" x14ac:dyDescent="0.4">
      <c r="A17" s="78" t="s">
        <v>70</v>
      </c>
      <c r="B17" s="79"/>
      <c r="C17" s="80"/>
      <c r="D17" s="81">
        <f>SUM(D14:D16)</f>
        <v>0</v>
      </c>
    </row>
    <row r="18" spans="1:4" s="8" customFormat="1" ht="13" x14ac:dyDescent="0.3"/>
  </sheetData>
  <mergeCells count="13">
    <mergeCell ref="A12:D12"/>
    <mergeCell ref="B10:D10"/>
    <mergeCell ref="E10:G10"/>
    <mergeCell ref="E9:G9"/>
    <mergeCell ref="B9:D9"/>
    <mergeCell ref="B8:D8"/>
    <mergeCell ref="E8:G8"/>
    <mergeCell ref="A3:G3"/>
    <mergeCell ref="A4:G4"/>
    <mergeCell ref="B6:D6"/>
    <mergeCell ref="E6:G6"/>
    <mergeCell ref="B7:D7"/>
    <mergeCell ref="E7:G7"/>
  </mergeCells>
  <printOptions horizontalCentered="1"/>
  <pageMargins left="0.11811023622047245" right="0.11811023622047245" top="0.39370078740157483" bottom="0.39370078740157483" header="0.11811023622047245" footer="0.11811023622047245"/>
  <pageSetup paperSize="8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CHUSE</vt:lpstr>
      <vt:lpstr>ROANNE</vt:lpstr>
      <vt:lpstr>GIER</vt:lpstr>
    </vt:vector>
  </TitlesOfParts>
  <Company>CH ROANNE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laurenju</dc:creator>
  <cp:lastModifiedBy>LAURENSON Julien</cp:lastModifiedBy>
  <cp:lastPrinted>2025-07-22T13:32:30Z</cp:lastPrinted>
  <dcterms:created xsi:type="dcterms:W3CDTF">2017-02-20T07:36:04Z</dcterms:created>
  <dcterms:modified xsi:type="dcterms:W3CDTF">2025-07-25T14:39:37Z</dcterms:modified>
</cp:coreProperties>
</file>